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4805" windowHeight="7785" activeTab="3"/>
  </bookViews>
  <sheets>
    <sheet name="任务2" sheetId="1" r:id="rId1"/>
    <sheet name="任务3" sheetId="2" r:id="rId2"/>
    <sheet name="任务4" sheetId="3" r:id="rId3"/>
    <sheet name="任务5" sheetId="4" r:id="rId4"/>
  </sheets>
  <calcPr calcId="144525"/>
</workbook>
</file>

<file path=xl/calcChain.xml><?xml version="1.0" encoding="utf-8"?>
<calcChain xmlns="http://schemas.openxmlformats.org/spreadsheetml/2006/main">
  <c r="B16" i="4" l="1"/>
  <c r="B15" i="4"/>
  <c r="B14" i="4"/>
  <c r="B46" i="3"/>
  <c r="B45" i="3"/>
  <c r="B38" i="3"/>
  <c r="B37" i="3"/>
  <c r="B33" i="3"/>
  <c r="B31" i="3"/>
  <c r="B28" i="3"/>
  <c r="B27" i="3"/>
  <c r="C22" i="3"/>
  <c r="D12" i="3"/>
  <c r="C12" i="3"/>
  <c r="G11" i="3"/>
  <c r="D7" i="3"/>
  <c r="D6" i="3"/>
  <c r="D5" i="3"/>
  <c r="G3" i="3"/>
  <c r="B32" i="2"/>
  <c r="B31" i="2"/>
  <c r="B27" i="2"/>
  <c r="B26" i="2"/>
  <c r="B25" i="2"/>
  <c r="B6" i="2"/>
  <c r="B5" i="2"/>
  <c r="B23" i="1"/>
  <c r="B22" i="1"/>
  <c r="B21" i="1"/>
  <c r="B20" i="1"/>
  <c r="B19" i="1"/>
  <c r="B18" i="1"/>
  <c r="B16" i="1"/>
  <c r="B10" i="1"/>
  <c r="B8" i="1"/>
  <c r="B6" i="1"/>
</calcChain>
</file>

<file path=xl/sharedStrings.xml><?xml version="1.0" encoding="utf-8"?>
<sst xmlns="http://schemas.openxmlformats.org/spreadsheetml/2006/main" count="96" uniqueCount="83">
  <si>
    <t>1.单位变动成本</t>
  </si>
  <si>
    <t>直接材料</t>
  </si>
  <si>
    <t>直接人工</t>
  </si>
  <si>
    <t>间接制造费用</t>
  </si>
  <si>
    <t>销售成本</t>
  </si>
  <si>
    <t>合计</t>
  </si>
  <si>
    <t>单价</t>
  </si>
  <si>
    <t>单位边际贡献</t>
  </si>
  <si>
    <t>订单数量</t>
  </si>
  <si>
    <t>接受订单的贡献增量</t>
  </si>
  <si>
    <t>2.在间接制造费用的成本估计中，相关系数远小于0.9，可能会使间接制造费用的估计不够准确，从而影响最低价格的决策。在特殊订单的决策中，有可能会接受过低的价格造成公司的利润下降，或者放弃可以接受的订单，造成公司放弃不该放弃的利润。</t>
  </si>
  <si>
    <t>3.多元回归的相关系数是0.94，说明该函数估计的成本更加准确。再用新成本进行相关损益分析。</t>
  </si>
  <si>
    <t>相关收入</t>
  </si>
  <si>
    <t>相关成本</t>
  </si>
  <si>
    <t>相关损益</t>
  </si>
  <si>
    <t>亏损0000元，所以不应该接受该订单。</t>
  </si>
  <si>
    <t>1.高低点法</t>
  </si>
  <si>
    <t>高点电费</t>
  </si>
  <si>
    <t>低点电费</t>
  </si>
  <si>
    <t>高点业务量</t>
  </si>
  <si>
    <t>低点业务量</t>
  </si>
  <si>
    <t>单位变动成本</t>
  </si>
  <si>
    <t>固定成本</t>
  </si>
  <si>
    <t>总成本函数</t>
  </si>
  <si>
    <t>y=450+2.1x</t>
  </si>
  <si>
    <t>2.回归直线</t>
  </si>
  <si>
    <t>直接人工工时</t>
  </si>
  <si>
    <t>电费</t>
  </si>
  <si>
    <t>相关系数</t>
  </si>
  <si>
    <t>斜率</t>
  </si>
  <si>
    <t>截距</t>
  </si>
  <si>
    <t>成本函数</t>
  </si>
  <si>
    <t>y=391+2.1x</t>
  </si>
  <si>
    <t>3.当x=410</t>
  </si>
  <si>
    <t>高低点函数结果</t>
  </si>
  <si>
    <t>回归分析函数结果</t>
  </si>
  <si>
    <t>两种分析结果相差50左右。高低点法预测简单，但是只考虑最低点和最高点，成本估计不够准确。回归分析法估计考虑了所有数据，相对准确。</t>
  </si>
  <si>
    <t>1.燃料成 本分析</t>
  </si>
  <si>
    <t>点火环节每次成本分析</t>
  </si>
  <si>
    <t>全月点火次数</t>
  </si>
  <si>
    <t>燃料每月的固定成本</t>
  </si>
  <si>
    <t>用量</t>
  </si>
  <si>
    <t>成本</t>
  </si>
  <si>
    <t>焦炭</t>
  </si>
  <si>
    <t>木柴</t>
  </si>
  <si>
    <t>融化铁水环节成本分析</t>
  </si>
  <si>
    <t>每吨铁水成本</t>
  </si>
  <si>
    <t>单位铸件耗用的焦炭成本</t>
  </si>
  <si>
    <t>用量（吨）</t>
  </si>
  <si>
    <t>单价（元）</t>
  </si>
  <si>
    <t>单位铸件耗用铁水数量</t>
  </si>
  <si>
    <t>y=616000+27x</t>
  </si>
  <si>
    <t>2.电力成本分析</t>
  </si>
  <si>
    <t>用电量</t>
  </si>
  <si>
    <t>小于等于20000</t>
  </si>
  <si>
    <t>超过20000</t>
  </si>
  <si>
    <t>单位电费</t>
  </si>
  <si>
    <t>每月固定成本分析</t>
  </si>
  <si>
    <t>变压器维持费</t>
  </si>
  <si>
    <t>照明用电量</t>
  </si>
  <si>
    <t>照明用电成本</t>
  </si>
  <si>
    <t>电价变动的产量临界点分析</t>
  </si>
  <si>
    <t>可用生产最大用电量</t>
  </si>
  <si>
    <t>单位产品耗用电量</t>
  </si>
  <si>
    <t>最大产量</t>
  </si>
  <si>
    <t>单位产品变动电费分析</t>
  </si>
  <si>
    <t>产量范围</t>
  </si>
  <si>
    <t>单位成本（元）</t>
  </si>
  <si>
    <t>生产量不超过9000件</t>
  </si>
  <si>
    <t>生产量超过9000件</t>
  </si>
  <si>
    <t>3.高低点法</t>
  </si>
  <si>
    <t>高点成本</t>
  </si>
  <si>
    <t>低点成本</t>
  </si>
  <si>
    <t>高点产量</t>
  </si>
  <si>
    <t>低点产量</t>
  </si>
  <si>
    <t>y=30600+1.8x</t>
  </si>
  <si>
    <t>制造费用</t>
    <phoneticPr fontId="2" type="noConversion"/>
  </si>
  <si>
    <t>产量</t>
    <phoneticPr fontId="2" type="noConversion"/>
  </si>
  <si>
    <t>相关系数</t>
    <phoneticPr fontId="2" type="noConversion"/>
  </si>
  <si>
    <t>斜率</t>
    <phoneticPr fontId="2" type="noConversion"/>
  </si>
  <si>
    <t>截距</t>
    <phoneticPr fontId="2" type="noConversion"/>
  </si>
  <si>
    <t>函数方程</t>
    <phoneticPr fontId="2" type="noConversion"/>
  </si>
  <si>
    <t>y=1290.32+12.26x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</si>
</sst>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任务3!$B$11</c:f>
              <c:strCache>
                <c:ptCount val="1"/>
                <c:pt idx="0">
                  <c:v>电费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2700" cap="rnd" cmpd="sng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任务3!$A$12:$A$23</c:f>
              <c:numCache>
                <c:formatCode>General</c:formatCode>
                <c:ptCount val="12"/>
                <c:pt idx="0">
                  <c:v>350</c:v>
                </c:pt>
                <c:pt idx="1">
                  <c:v>420</c:v>
                </c:pt>
                <c:pt idx="2">
                  <c:v>500</c:v>
                </c:pt>
                <c:pt idx="3">
                  <c:v>440</c:v>
                </c:pt>
                <c:pt idx="4">
                  <c:v>430</c:v>
                </c:pt>
                <c:pt idx="5">
                  <c:v>380</c:v>
                </c:pt>
                <c:pt idx="6">
                  <c:v>330</c:v>
                </c:pt>
                <c:pt idx="7">
                  <c:v>410</c:v>
                </c:pt>
                <c:pt idx="8">
                  <c:v>470</c:v>
                </c:pt>
                <c:pt idx="9">
                  <c:v>380</c:v>
                </c:pt>
                <c:pt idx="10">
                  <c:v>300</c:v>
                </c:pt>
                <c:pt idx="11">
                  <c:v>400</c:v>
                </c:pt>
              </c:numCache>
            </c:numRef>
          </c:xVal>
          <c:yVal>
            <c:numRef>
              <c:f>任务3!$B$12:$B$23</c:f>
              <c:numCache>
                <c:formatCode>General</c:formatCode>
                <c:ptCount val="12"/>
                <c:pt idx="0">
                  <c:v>1085</c:v>
                </c:pt>
                <c:pt idx="1">
                  <c:v>1100</c:v>
                </c:pt>
                <c:pt idx="2">
                  <c:v>1500</c:v>
                </c:pt>
                <c:pt idx="3">
                  <c:v>1250</c:v>
                </c:pt>
                <c:pt idx="4">
                  <c:v>1250</c:v>
                </c:pt>
                <c:pt idx="5">
                  <c:v>1100</c:v>
                </c:pt>
                <c:pt idx="6">
                  <c:v>1080</c:v>
                </c:pt>
                <c:pt idx="7">
                  <c:v>1280</c:v>
                </c:pt>
                <c:pt idx="8">
                  <c:v>1400</c:v>
                </c:pt>
                <c:pt idx="9">
                  <c:v>1210</c:v>
                </c:pt>
                <c:pt idx="10">
                  <c:v>1080</c:v>
                </c:pt>
                <c:pt idx="11">
                  <c:v>1230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736128"/>
        <c:axId val="258737664"/>
      </c:scatterChart>
      <c:valAx>
        <c:axId val="258736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8737664"/>
        <c:crosses val="autoZero"/>
        <c:crossBetween val="midCat"/>
      </c:valAx>
      <c:valAx>
        <c:axId val="25873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58736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279400</xdr:colOff>
      <xdr:row>5</xdr:row>
      <xdr:rowOff>31750</xdr:rowOff>
    </xdr:from>
    <xdr:to>
      <xdr:col>10</xdr:col>
      <xdr:colOff>50800</xdr:colOff>
      <xdr:row>21</xdr:row>
      <xdr:rowOff>31750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A25" sqref="A25"/>
    </sheetView>
  </sheetViews>
  <sheetFormatPr defaultColWidth="9" defaultRowHeight="13.5" x14ac:dyDescent="0.15"/>
  <sheetData>
    <row r="1" spans="1:2" x14ac:dyDescent="0.15">
      <c r="A1" t="s">
        <v>0</v>
      </c>
    </row>
    <row r="2" spans="1:2" x14ac:dyDescent="0.15">
      <c r="A2" s="9" t="s">
        <v>1</v>
      </c>
      <c r="B2" s="9">
        <v>94</v>
      </c>
    </row>
    <row r="3" spans="1:2" x14ac:dyDescent="0.15">
      <c r="A3" s="9" t="s">
        <v>2</v>
      </c>
      <c r="B3" s="9">
        <v>16</v>
      </c>
    </row>
    <row r="4" spans="1:2" x14ac:dyDescent="0.15">
      <c r="A4" s="9" t="s">
        <v>3</v>
      </c>
      <c r="B4" s="9">
        <v>80</v>
      </c>
    </row>
    <row r="5" spans="1:2" x14ac:dyDescent="0.15">
      <c r="A5" s="9" t="s">
        <v>4</v>
      </c>
      <c r="B5" s="9">
        <v>7</v>
      </c>
    </row>
    <row r="6" spans="1:2" x14ac:dyDescent="0.15">
      <c r="A6" s="9" t="s">
        <v>5</v>
      </c>
      <c r="B6" s="9">
        <f>SUM(B2:B5)</f>
        <v>197</v>
      </c>
    </row>
    <row r="7" spans="1:2" x14ac:dyDescent="0.15">
      <c r="A7" s="9" t="s">
        <v>6</v>
      </c>
      <c r="B7" s="9">
        <v>212</v>
      </c>
    </row>
    <row r="8" spans="1:2" x14ac:dyDescent="0.15">
      <c r="A8" s="9" t="s">
        <v>7</v>
      </c>
      <c r="B8" s="9">
        <f>B7-B6</f>
        <v>15</v>
      </c>
    </row>
    <row r="9" spans="1:2" x14ac:dyDescent="0.15">
      <c r="A9" s="9" t="s">
        <v>8</v>
      </c>
      <c r="B9" s="9">
        <v>20000</v>
      </c>
    </row>
    <row r="10" spans="1:2" x14ac:dyDescent="0.15">
      <c r="A10" s="9" t="s">
        <v>9</v>
      </c>
      <c r="B10" s="9">
        <f>B8*B9</f>
        <v>300000</v>
      </c>
    </row>
    <row r="13" spans="1:2" x14ac:dyDescent="0.15">
      <c r="A13" t="s">
        <v>10</v>
      </c>
    </row>
    <row r="15" spans="1:2" x14ac:dyDescent="0.15">
      <c r="A15" t="s">
        <v>11</v>
      </c>
    </row>
    <row r="16" spans="1:2" x14ac:dyDescent="0.15">
      <c r="A16" t="s">
        <v>12</v>
      </c>
      <c r="B16">
        <f>B7*B9</f>
        <v>4240000</v>
      </c>
    </row>
    <row r="17" spans="1:2" x14ac:dyDescent="0.15">
      <c r="A17" t="s">
        <v>13</v>
      </c>
    </row>
    <row r="18" spans="1:2" x14ac:dyDescent="0.15">
      <c r="A18" t="s">
        <v>1</v>
      </c>
      <c r="B18">
        <f>B2*B9</f>
        <v>1880000</v>
      </c>
    </row>
    <row r="19" spans="1:2" x14ac:dyDescent="0.15">
      <c r="A19" t="s">
        <v>2</v>
      </c>
      <c r="B19">
        <f>B3*B9</f>
        <v>320000</v>
      </c>
    </row>
    <row r="20" spans="1:2" x14ac:dyDescent="0.15">
      <c r="A20" t="s">
        <v>4</v>
      </c>
      <c r="B20">
        <f>B5*B9</f>
        <v>140000</v>
      </c>
    </row>
    <row r="21" spans="1:2" x14ac:dyDescent="0.15">
      <c r="A21" t="s">
        <v>3</v>
      </c>
      <c r="B21">
        <f>85*20000+5000*12+300*600</f>
        <v>1940000</v>
      </c>
    </row>
    <row r="22" spans="1:2" x14ac:dyDescent="0.15">
      <c r="A22" t="s">
        <v>5</v>
      </c>
      <c r="B22">
        <f>SUM(B18:B21)</f>
        <v>4280000</v>
      </c>
    </row>
    <row r="23" spans="1:2" x14ac:dyDescent="0.15">
      <c r="A23" t="s">
        <v>14</v>
      </c>
      <c r="B23">
        <f>B16-B22</f>
        <v>-40000</v>
      </c>
    </row>
    <row r="24" spans="1:2" x14ac:dyDescent="0.15">
      <c r="A24" t="s">
        <v>15</v>
      </c>
    </row>
  </sheetData>
  <phoneticPr fontId="2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5" sqref="A5:B7"/>
    </sheetView>
  </sheetViews>
  <sheetFormatPr defaultColWidth="9" defaultRowHeight="13.5" x14ac:dyDescent="0.15"/>
  <cols>
    <col min="1" max="2" width="12.625"/>
  </cols>
  <sheetData>
    <row r="1" spans="1:4" x14ac:dyDescent="0.15">
      <c r="A1" t="s">
        <v>16</v>
      </c>
    </row>
    <row r="2" spans="1:4" x14ac:dyDescent="0.15">
      <c r="A2" t="s">
        <v>17</v>
      </c>
      <c r="B2">
        <v>1500</v>
      </c>
      <c r="C2" t="s">
        <v>18</v>
      </c>
      <c r="D2">
        <v>1080</v>
      </c>
    </row>
    <row r="3" spans="1:4" x14ac:dyDescent="0.15">
      <c r="A3" t="s">
        <v>19</v>
      </c>
      <c r="B3">
        <v>500</v>
      </c>
      <c r="C3" t="s">
        <v>20</v>
      </c>
      <c r="D3">
        <v>300</v>
      </c>
    </row>
    <row r="5" spans="1:4" x14ac:dyDescent="0.15">
      <c r="A5" t="s">
        <v>21</v>
      </c>
      <c r="B5">
        <f>(B2-D2)/(B3-D3)</f>
        <v>2.1</v>
      </c>
    </row>
    <row r="6" spans="1:4" x14ac:dyDescent="0.15">
      <c r="A6" t="s">
        <v>22</v>
      </c>
      <c r="B6">
        <f>D2-D3*B5</f>
        <v>450</v>
      </c>
    </row>
    <row r="7" spans="1:4" x14ac:dyDescent="0.15">
      <c r="A7" t="s">
        <v>23</v>
      </c>
      <c r="B7" t="s">
        <v>24</v>
      </c>
    </row>
    <row r="9" spans="1:4" x14ac:dyDescent="0.15">
      <c r="A9" t="s">
        <v>25</v>
      </c>
    </row>
    <row r="11" spans="1:4" x14ac:dyDescent="0.15">
      <c r="A11" s="6" t="s">
        <v>26</v>
      </c>
      <c r="B11" s="6" t="s">
        <v>27</v>
      </c>
    </row>
    <row r="12" spans="1:4" x14ac:dyDescent="0.15">
      <c r="A12" s="5">
        <v>350</v>
      </c>
      <c r="B12" s="5">
        <v>1085</v>
      </c>
    </row>
    <row r="13" spans="1:4" x14ac:dyDescent="0.15">
      <c r="A13" s="5">
        <v>420</v>
      </c>
      <c r="B13" s="5">
        <v>1100</v>
      </c>
    </row>
    <row r="14" spans="1:4" x14ac:dyDescent="0.15">
      <c r="A14" s="5">
        <v>500</v>
      </c>
      <c r="B14" s="5">
        <v>1500</v>
      </c>
    </row>
    <row r="15" spans="1:4" x14ac:dyDescent="0.15">
      <c r="A15" s="5">
        <v>440</v>
      </c>
      <c r="B15" s="5">
        <v>1250</v>
      </c>
    </row>
    <row r="16" spans="1:4" x14ac:dyDescent="0.15">
      <c r="A16" s="5">
        <v>430</v>
      </c>
      <c r="B16" s="5">
        <v>1250</v>
      </c>
    </row>
    <row r="17" spans="1:6" x14ac:dyDescent="0.15">
      <c r="A17" s="5">
        <v>380</v>
      </c>
      <c r="B17" s="5">
        <v>1100</v>
      </c>
    </row>
    <row r="18" spans="1:6" x14ac:dyDescent="0.15">
      <c r="A18" s="5">
        <v>330</v>
      </c>
      <c r="B18" s="5">
        <v>1080</v>
      </c>
    </row>
    <row r="19" spans="1:6" x14ac:dyDescent="0.15">
      <c r="A19" s="5">
        <v>410</v>
      </c>
      <c r="B19" s="5">
        <v>1280</v>
      </c>
    </row>
    <row r="20" spans="1:6" x14ac:dyDescent="0.15">
      <c r="A20" s="5">
        <v>470</v>
      </c>
      <c r="B20" s="5">
        <v>1400</v>
      </c>
    </row>
    <row r="21" spans="1:6" x14ac:dyDescent="0.15">
      <c r="A21" s="5">
        <v>380</v>
      </c>
      <c r="B21" s="5">
        <v>1210</v>
      </c>
      <c r="D21" s="7"/>
      <c r="E21" s="8"/>
      <c r="F21" s="7"/>
    </row>
    <row r="22" spans="1:6" x14ac:dyDescent="0.15">
      <c r="A22" s="5">
        <v>300</v>
      </c>
      <c r="B22" s="5">
        <v>1080</v>
      </c>
      <c r="D22" s="7"/>
      <c r="E22" s="7"/>
      <c r="F22" s="7"/>
    </row>
    <row r="23" spans="1:6" x14ac:dyDescent="0.15">
      <c r="A23" s="5">
        <v>400</v>
      </c>
      <c r="B23" s="5">
        <v>1230</v>
      </c>
    </row>
    <row r="25" spans="1:6" x14ac:dyDescent="0.15">
      <c r="A25" t="s">
        <v>28</v>
      </c>
      <c r="B25">
        <f>CORREL(A12:A23,B12:B23)</f>
        <v>0.86764967431955597</v>
      </c>
    </row>
    <row r="26" spans="1:6" x14ac:dyDescent="0.15">
      <c r="A26" t="s">
        <v>29</v>
      </c>
      <c r="B26">
        <f>SLOPE(B12:B23,A12:A23)</f>
        <v>2.0534518586931401</v>
      </c>
    </row>
    <row r="27" spans="1:6" x14ac:dyDescent="0.15">
      <c r="A27" t="s">
        <v>30</v>
      </c>
      <c r="B27">
        <f>INTERCEPT(B12:B23,A12:A23)</f>
        <v>390.65804664049898</v>
      </c>
    </row>
    <row r="28" spans="1:6" x14ac:dyDescent="0.15">
      <c r="A28" t="s">
        <v>31</v>
      </c>
      <c r="B28" t="s">
        <v>32</v>
      </c>
    </row>
    <row r="30" spans="1:6" x14ac:dyDescent="0.15">
      <c r="A30" t="s">
        <v>33</v>
      </c>
    </row>
    <row r="31" spans="1:6" x14ac:dyDescent="0.15">
      <c r="A31" t="s">
        <v>34</v>
      </c>
      <c r="B31">
        <f>450+2.1*410</f>
        <v>1311</v>
      </c>
    </row>
    <row r="32" spans="1:6" x14ac:dyDescent="0.15">
      <c r="A32" t="s">
        <v>35</v>
      </c>
      <c r="B32">
        <f>391+2.1*410</f>
        <v>1252</v>
      </c>
    </row>
    <row r="34" spans="1:1" x14ac:dyDescent="0.15">
      <c r="A34" t="s">
        <v>36</v>
      </c>
    </row>
  </sheetData>
  <phoneticPr fontId="2" type="noConversion"/>
  <pageMargins left="0.69930555555555596" right="0.69930555555555596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24" workbookViewId="0">
      <selection activeCell="F38" sqref="F38"/>
    </sheetView>
  </sheetViews>
  <sheetFormatPr defaultColWidth="9" defaultRowHeight="13.5" x14ac:dyDescent="0.15"/>
  <cols>
    <col min="1" max="1" width="12.5" customWidth="1"/>
    <col min="2" max="2" width="14.25" customWidth="1"/>
    <col min="3" max="3" width="12.5" customWidth="1"/>
    <col min="5" max="5" width="6.375" customWidth="1"/>
    <col min="7" max="7" width="12.625" customWidth="1"/>
  </cols>
  <sheetData>
    <row r="1" spans="1:7" x14ac:dyDescent="0.15">
      <c r="A1" t="s">
        <v>37</v>
      </c>
    </row>
    <row r="2" spans="1:7" ht="27" x14ac:dyDescent="0.15">
      <c r="A2" s="1" t="s">
        <v>38</v>
      </c>
      <c r="B2" s="1"/>
      <c r="C2" s="1"/>
      <c r="D2" s="1"/>
      <c r="E2" s="1" t="s">
        <v>39</v>
      </c>
      <c r="F2" s="1"/>
      <c r="G2" s="1" t="s">
        <v>40</v>
      </c>
    </row>
    <row r="3" spans="1:7" x14ac:dyDescent="0.15">
      <c r="A3" s="1"/>
      <c r="B3" s="1"/>
      <c r="C3" s="1"/>
      <c r="D3" s="1"/>
      <c r="E3" s="1">
        <v>22</v>
      </c>
      <c r="F3" s="1"/>
      <c r="G3">
        <f>E3*D7</f>
        <v>616000</v>
      </c>
    </row>
    <row r="4" spans="1:7" x14ac:dyDescent="0.15">
      <c r="A4" s="1"/>
      <c r="B4" s="1" t="s">
        <v>41</v>
      </c>
      <c r="C4" s="1" t="s">
        <v>6</v>
      </c>
      <c r="D4" s="1" t="s">
        <v>42</v>
      </c>
      <c r="E4" s="1"/>
      <c r="F4" s="1"/>
    </row>
    <row r="5" spans="1:7" x14ac:dyDescent="0.15">
      <c r="A5" s="1" t="s">
        <v>43</v>
      </c>
      <c r="B5" s="1">
        <v>1.5</v>
      </c>
      <c r="C5" s="1">
        <v>18000</v>
      </c>
      <c r="D5" s="1">
        <f>B5*C5</f>
        <v>27000</v>
      </c>
      <c r="E5" s="1"/>
      <c r="F5" s="1"/>
    </row>
    <row r="6" spans="1:7" x14ac:dyDescent="0.15">
      <c r="A6" s="1" t="s">
        <v>44</v>
      </c>
      <c r="B6" s="1">
        <v>0.1</v>
      </c>
      <c r="C6" s="1">
        <v>10000</v>
      </c>
      <c r="D6" s="1">
        <f>B6*C6</f>
        <v>1000</v>
      </c>
      <c r="E6" s="1"/>
      <c r="F6" s="1"/>
    </row>
    <row r="7" spans="1:7" x14ac:dyDescent="0.15">
      <c r="A7" s="1" t="s">
        <v>5</v>
      </c>
      <c r="B7" s="1"/>
      <c r="C7" s="1"/>
      <c r="D7" s="1">
        <f>SUM(D5:D6)</f>
        <v>28000</v>
      </c>
      <c r="E7" s="1"/>
      <c r="F7" s="1"/>
    </row>
    <row r="8" spans="1:7" x14ac:dyDescent="0.15">
      <c r="A8" s="1"/>
      <c r="B8" s="1"/>
      <c r="C8" s="1"/>
      <c r="D8" s="1"/>
      <c r="E8" s="1"/>
      <c r="F8" s="1"/>
    </row>
    <row r="9" spans="1:7" ht="27" x14ac:dyDescent="0.15">
      <c r="A9" s="1" t="s">
        <v>45</v>
      </c>
      <c r="B9" s="1"/>
      <c r="C9" s="1"/>
      <c r="D9" s="1"/>
      <c r="E9" s="1"/>
      <c r="F9" s="1"/>
    </row>
    <row r="10" spans="1:7" ht="27" x14ac:dyDescent="0.15">
      <c r="A10" s="1" t="s">
        <v>46</v>
      </c>
      <c r="B10" s="1"/>
      <c r="C10" s="1"/>
      <c r="D10" s="1"/>
      <c r="E10" s="1"/>
      <c r="F10" s="1"/>
      <c r="G10" s="1" t="s">
        <v>47</v>
      </c>
    </row>
    <row r="11" spans="1:7" x14ac:dyDescent="0.15">
      <c r="A11" s="1"/>
      <c r="B11" s="1" t="s">
        <v>48</v>
      </c>
      <c r="C11" s="1" t="s">
        <v>49</v>
      </c>
      <c r="D11" s="1"/>
      <c r="E11" s="1"/>
      <c r="F11" s="1"/>
      <c r="G11">
        <f>D12*A16</f>
        <v>27</v>
      </c>
    </row>
    <row r="12" spans="1:7" x14ac:dyDescent="0.15">
      <c r="A12" s="1" t="s">
        <v>43</v>
      </c>
      <c r="B12" s="1">
        <v>0.15</v>
      </c>
      <c r="C12" s="1">
        <f>C5</f>
        <v>18000</v>
      </c>
      <c r="D12" s="1">
        <f>B12*C12</f>
        <v>2700</v>
      </c>
      <c r="E12" s="1"/>
      <c r="F12" s="1"/>
    </row>
    <row r="13" spans="1:7" x14ac:dyDescent="0.15">
      <c r="A13" s="1"/>
      <c r="B13" s="1"/>
      <c r="C13" s="1"/>
      <c r="D13" s="1"/>
      <c r="E13" s="1"/>
      <c r="F13" s="1"/>
    </row>
    <row r="14" spans="1:7" x14ac:dyDescent="0.15">
      <c r="C14" s="1"/>
      <c r="D14" s="1"/>
      <c r="E14" s="1"/>
      <c r="F14" s="1"/>
    </row>
    <row r="15" spans="1:7" ht="27" x14ac:dyDescent="0.15">
      <c r="A15" s="1" t="s">
        <v>50</v>
      </c>
      <c r="C15" s="1"/>
      <c r="D15" s="1"/>
      <c r="E15" s="1"/>
      <c r="F15" s="1"/>
    </row>
    <row r="16" spans="1:7" x14ac:dyDescent="0.15">
      <c r="A16" s="1">
        <v>0.01</v>
      </c>
      <c r="B16" s="1"/>
      <c r="C16" s="1"/>
      <c r="D16" s="1"/>
      <c r="E16" s="1"/>
      <c r="F16" s="1"/>
    </row>
    <row r="17" spans="1:6" x14ac:dyDescent="0.15">
      <c r="A17" s="1"/>
      <c r="B17" s="1"/>
      <c r="C17" s="1"/>
      <c r="D17" s="1"/>
      <c r="E17" s="1"/>
      <c r="F17" s="1"/>
    </row>
    <row r="18" spans="1:6" x14ac:dyDescent="0.15">
      <c r="A18" s="1" t="s">
        <v>31</v>
      </c>
      <c r="B18" s="1" t="s">
        <v>51</v>
      </c>
      <c r="C18" s="1"/>
      <c r="D18" s="1"/>
      <c r="E18" s="1"/>
      <c r="F18" s="1"/>
    </row>
    <row r="19" spans="1:6" x14ac:dyDescent="0.15">
      <c r="A19" s="1"/>
      <c r="B19" s="1"/>
      <c r="C19" s="1"/>
      <c r="D19" s="1"/>
      <c r="E19" s="1"/>
      <c r="F19" s="1"/>
    </row>
    <row r="20" spans="1:6" ht="27" x14ac:dyDescent="0.15">
      <c r="A20" s="1" t="s">
        <v>52</v>
      </c>
      <c r="B20" s="1"/>
      <c r="C20" s="1"/>
      <c r="D20" s="1"/>
      <c r="E20" s="1"/>
      <c r="F20" s="1"/>
    </row>
    <row r="21" spans="1:6" x14ac:dyDescent="0.15">
      <c r="A21" s="1" t="s">
        <v>53</v>
      </c>
      <c r="B21" s="1" t="s">
        <v>54</v>
      </c>
      <c r="C21" s="1" t="s">
        <v>55</v>
      </c>
      <c r="D21" s="1"/>
      <c r="E21" s="1"/>
      <c r="F21" s="1"/>
    </row>
    <row r="22" spans="1:6" x14ac:dyDescent="0.15">
      <c r="A22" s="1" t="s">
        <v>56</v>
      </c>
      <c r="B22" s="1">
        <v>1.6</v>
      </c>
      <c r="C22" s="1">
        <f>1.6*1.5</f>
        <v>2.4</v>
      </c>
      <c r="D22" s="1"/>
      <c r="E22" s="1"/>
      <c r="F22" s="1"/>
    </row>
    <row r="23" spans="1:6" x14ac:dyDescent="0.15">
      <c r="A23" s="1"/>
      <c r="B23" s="1"/>
      <c r="C23" s="1"/>
      <c r="D23" s="1"/>
      <c r="E23" s="1"/>
      <c r="F23" s="1"/>
    </row>
    <row r="24" spans="1:6" x14ac:dyDescent="0.15">
      <c r="A24" s="10" t="s">
        <v>57</v>
      </c>
      <c r="B24" s="10"/>
      <c r="C24" s="1"/>
      <c r="D24" s="1"/>
      <c r="E24" s="1"/>
      <c r="F24" s="1"/>
    </row>
    <row r="25" spans="1:6" x14ac:dyDescent="0.15">
      <c r="A25" s="2" t="s">
        <v>58</v>
      </c>
      <c r="B25" s="2">
        <v>50000</v>
      </c>
      <c r="C25" s="1"/>
      <c r="D25" s="1"/>
      <c r="E25" s="1"/>
      <c r="F25" s="1"/>
    </row>
    <row r="26" spans="1:6" x14ac:dyDescent="0.15">
      <c r="A26" s="3" t="s">
        <v>59</v>
      </c>
      <c r="B26" s="4">
        <v>2000</v>
      </c>
      <c r="C26" s="1"/>
      <c r="D26" s="1"/>
      <c r="E26" s="1"/>
      <c r="F26" s="1"/>
    </row>
    <row r="27" spans="1:6" x14ac:dyDescent="0.15">
      <c r="A27" s="2" t="s">
        <v>60</v>
      </c>
      <c r="B27" s="2">
        <f>B26*B22</f>
        <v>3200</v>
      </c>
      <c r="C27" s="1"/>
      <c r="D27" s="1"/>
      <c r="E27" s="1"/>
      <c r="F27" s="1"/>
    </row>
    <row r="28" spans="1:6" x14ac:dyDescent="0.15">
      <c r="A28" s="2" t="s">
        <v>5</v>
      </c>
      <c r="B28" s="2">
        <f>B25+B27</f>
        <v>53200</v>
      </c>
      <c r="C28" s="1"/>
      <c r="D28" s="1"/>
      <c r="E28" s="1"/>
      <c r="F28" s="1"/>
    </row>
    <row r="29" spans="1:6" x14ac:dyDescent="0.15">
      <c r="A29" s="1"/>
      <c r="B29" s="1"/>
      <c r="C29" s="1"/>
      <c r="D29" s="1"/>
      <c r="E29" s="1"/>
      <c r="F29" s="1"/>
    </row>
    <row r="30" spans="1:6" x14ac:dyDescent="0.15">
      <c r="A30" s="11" t="s">
        <v>61</v>
      </c>
      <c r="B30" s="11"/>
    </row>
    <row r="31" spans="1:6" x14ac:dyDescent="0.15">
      <c r="A31" s="3" t="s">
        <v>62</v>
      </c>
      <c r="B31" s="3">
        <f>20000-2000</f>
        <v>18000</v>
      </c>
    </row>
    <row r="32" spans="1:6" x14ac:dyDescent="0.15">
      <c r="A32" s="3" t="s">
        <v>63</v>
      </c>
      <c r="B32" s="3">
        <v>2</v>
      </c>
    </row>
    <row r="33" spans="1:4" x14ac:dyDescent="0.15">
      <c r="A33" s="3" t="s">
        <v>64</v>
      </c>
      <c r="B33" s="3">
        <f>B31/2</f>
        <v>9000</v>
      </c>
    </row>
    <row r="35" spans="1:4" x14ac:dyDescent="0.15">
      <c r="A35" s="11" t="s">
        <v>65</v>
      </c>
      <c r="B35" s="11"/>
    </row>
    <row r="36" spans="1:4" x14ac:dyDescent="0.15">
      <c r="A36" s="3" t="s">
        <v>66</v>
      </c>
      <c r="B36" s="3" t="s">
        <v>67</v>
      </c>
    </row>
    <row r="37" spans="1:4" ht="27" x14ac:dyDescent="0.15">
      <c r="A37" s="2" t="s">
        <v>68</v>
      </c>
      <c r="B37" s="3">
        <f>B22*B32</f>
        <v>3.2</v>
      </c>
    </row>
    <row r="38" spans="1:4" ht="27" x14ac:dyDescent="0.15">
      <c r="A38" s="2" t="s">
        <v>69</v>
      </c>
      <c r="B38" s="3">
        <f>C22*B32</f>
        <v>4.8</v>
      </c>
    </row>
    <row r="40" spans="1:4" x14ac:dyDescent="0.15">
      <c r="A40" t="s">
        <v>70</v>
      </c>
    </row>
    <row r="42" spans="1:4" x14ac:dyDescent="0.15">
      <c r="A42" t="s">
        <v>71</v>
      </c>
      <c r="B42">
        <v>55800</v>
      </c>
      <c r="C42" t="s">
        <v>72</v>
      </c>
      <c r="D42">
        <v>43200</v>
      </c>
    </row>
    <row r="43" spans="1:4" x14ac:dyDescent="0.15">
      <c r="A43" t="s">
        <v>73</v>
      </c>
      <c r="B43">
        <v>14000</v>
      </c>
      <c r="C43" t="s">
        <v>74</v>
      </c>
      <c r="D43">
        <v>7000</v>
      </c>
    </row>
    <row r="45" spans="1:4" x14ac:dyDescent="0.15">
      <c r="A45" t="s">
        <v>21</v>
      </c>
      <c r="B45">
        <f>(B42-D42)/(B43-D43)</f>
        <v>1.8</v>
      </c>
    </row>
    <row r="46" spans="1:4" x14ac:dyDescent="0.15">
      <c r="A46" t="s">
        <v>22</v>
      </c>
      <c r="B46">
        <f>D42-D43*B45</f>
        <v>30600</v>
      </c>
    </row>
    <row r="47" spans="1:4" x14ac:dyDescent="0.15">
      <c r="A47" t="s">
        <v>23</v>
      </c>
      <c r="B47" t="s">
        <v>75</v>
      </c>
    </row>
  </sheetData>
  <mergeCells count="3">
    <mergeCell ref="A24:B24"/>
    <mergeCell ref="A30:B30"/>
    <mergeCell ref="A35:B35"/>
  </mergeCells>
  <phoneticPr fontId="2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8"/>
  <sheetViews>
    <sheetView tabSelected="1" workbookViewId="0">
      <selection activeCell="A20" sqref="A20"/>
    </sheetView>
  </sheetViews>
  <sheetFormatPr defaultColWidth="9" defaultRowHeight="13.5" x14ac:dyDescent="0.15"/>
  <sheetData>
    <row r="2" spans="1:2" x14ac:dyDescent="0.15">
      <c r="A2" s="5" t="s">
        <v>76</v>
      </c>
      <c r="B2" s="5" t="s">
        <v>77</v>
      </c>
    </row>
    <row r="3" spans="1:2" x14ac:dyDescent="0.15">
      <c r="A3" s="9">
        <v>26000</v>
      </c>
      <c r="B3" s="9">
        <v>2000</v>
      </c>
    </row>
    <row r="4" spans="1:2" x14ac:dyDescent="0.15">
      <c r="A4" s="9">
        <v>22000</v>
      </c>
      <c r="B4" s="9">
        <v>1600</v>
      </c>
    </row>
    <row r="5" spans="1:2" x14ac:dyDescent="0.15">
      <c r="A5" s="9">
        <v>38000</v>
      </c>
      <c r="B5" s="9">
        <v>3000</v>
      </c>
    </row>
    <row r="6" spans="1:2" x14ac:dyDescent="0.15">
      <c r="A6" s="9">
        <v>34000</v>
      </c>
      <c r="B6" s="9">
        <v>2400</v>
      </c>
    </row>
    <row r="7" spans="1:2" x14ac:dyDescent="0.15">
      <c r="A7" s="9">
        <v>32000</v>
      </c>
      <c r="B7" s="9">
        <v>2600</v>
      </c>
    </row>
    <row r="8" spans="1:2" x14ac:dyDescent="0.15">
      <c r="A8" s="9">
        <v>26000</v>
      </c>
      <c r="B8" s="9">
        <v>2200</v>
      </c>
    </row>
    <row r="9" spans="1:2" x14ac:dyDescent="0.15">
      <c r="A9" s="9">
        <v>32000</v>
      </c>
      <c r="B9" s="9">
        <v>2800</v>
      </c>
    </row>
    <row r="10" spans="1:2" x14ac:dyDescent="0.15">
      <c r="A10" s="9">
        <v>44000</v>
      </c>
      <c r="B10" s="9">
        <v>3400</v>
      </c>
    </row>
    <row r="11" spans="1:2" x14ac:dyDescent="0.15">
      <c r="A11" s="9">
        <v>42000</v>
      </c>
      <c r="B11" s="9">
        <v>3200</v>
      </c>
    </row>
    <row r="14" spans="1:2" x14ac:dyDescent="0.15">
      <c r="A14" t="s">
        <v>78</v>
      </c>
      <c r="B14">
        <f>CORREL(A3:A11,B3:B11)</f>
        <v>0.96041085640201806</v>
      </c>
    </row>
    <row r="15" spans="1:2" x14ac:dyDescent="0.15">
      <c r="A15" t="s">
        <v>79</v>
      </c>
      <c r="B15">
        <f>SLOPE(A3:A11,B3:B11)</f>
        <v>12.25806451612903</v>
      </c>
    </row>
    <row r="16" spans="1:2" x14ac:dyDescent="0.15">
      <c r="A16" t="s">
        <v>80</v>
      </c>
      <c r="B16">
        <f>INTERCEPT(A3:A11,B3:B11)</f>
        <v>1290.3225806451665</v>
      </c>
    </row>
    <row r="18" spans="1:2" x14ac:dyDescent="0.15">
      <c r="A18" t="s">
        <v>81</v>
      </c>
      <c r="B18" t="s">
        <v>82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任务2</vt:lpstr>
      <vt:lpstr>任务3</vt:lpstr>
      <vt:lpstr>任务4</vt:lpstr>
      <vt:lpstr>任务5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China</cp:lastModifiedBy>
  <dcterms:created xsi:type="dcterms:W3CDTF">2019-12-06T08:03:00Z</dcterms:created>
  <dcterms:modified xsi:type="dcterms:W3CDTF">2021-11-25T06:55:53Z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